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lia.petersen\Desktop\"/>
    </mc:Choice>
  </mc:AlternateContent>
  <xr:revisionPtr revIDLastSave="0" documentId="13_ncr:1_{56CA4706-86C5-4078-88B4-8283BAA06BE8}" xr6:coauthVersionLast="47" xr6:coauthVersionMax="47" xr10:uidLastSave="{00000000-0000-0000-0000-000000000000}"/>
  <bookViews>
    <workbookView xWindow="-108" yWindow="-108" windowWidth="23256" windowHeight="14016" xr2:uid="{CB7B52E5-8610-4E3E-94EA-F7BC177FBBCF}"/>
  </bookViews>
  <sheets>
    <sheet name="ROI Summary" sheetId="6" r:id="rId1"/>
    <sheet name="Retail Events (Run Club)" sheetId="1" r:id="rId2"/>
    <sheet name="Queuing" sheetId="4" r:id="rId3"/>
    <sheet name="Personalized shopping appts" sheetId="2" r:id="rId4"/>
    <sheet name="Top-down (Context - Do not use)" sheetId="3" state="hidden" r:id="rId5"/>
    <sheet name="Cost Estimate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6" l="1"/>
  <c r="B6" i="6"/>
  <c r="C11" i="6"/>
  <c r="D12" i="2"/>
  <c r="D13" i="2"/>
  <c r="D15" i="2"/>
  <c r="D14" i="2"/>
  <c r="D10" i="2"/>
  <c r="D11" i="2"/>
  <c r="B36" i="4"/>
  <c r="B39" i="4"/>
  <c r="B42" i="4" s="1"/>
  <c r="B35" i="4"/>
  <c r="B38" i="4" s="1"/>
  <c r="B41" i="4" s="1"/>
  <c r="B44" i="4" s="1"/>
  <c r="D17" i="2"/>
  <c r="B13" i="4"/>
  <c r="B16" i="4" s="1"/>
  <c r="B19" i="4" s="1"/>
  <c r="B14" i="4"/>
  <c r="B17" i="4" s="1"/>
  <c r="B20" i="4" s="1"/>
  <c r="D20" i="1"/>
  <c r="D19" i="1"/>
  <c r="D18" i="1"/>
  <c r="D14" i="1"/>
  <c r="D13" i="1"/>
  <c r="D12" i="1"/>
  <c r="C10" i="6"/>
  <c r="C7" i="5"/>
  <c r="D7" i="5"/>
  <c r="E7" i="5"/>
  <c r="F6" i="5"/>
  <c r="F5" i="5"/>
  <c r="B7" i="5"/>
  <c r="E11" i="1"/>
  <c r="B3" i="6"/>
  <c r="B5" i="6"/>
  <c r="C9" i="3"/>
  <c r="C6" i="3"/>
  <c r="C5" i="3"/>
  <c r="C3" i="6"/>
  <c r="B11" i="6" l="1"/>
  <c r="B22" i="4"/>
  <c r="F7" i="5"/>
  <c r="B10" i="6" s="1"/>
</calcChain>
</file>

<file path=xl/sharedStrings.xml><?xml version="1.0" encoding="utf-8"?>
<sst xmlns="http://schemas.openxmlformats.org/spreadsheetml/2006/main" count="127" uniqueCount="96">
  <si>
    <t>Use case</t>
  </si>
  <si>
    <t>Low Range</t>
  </si>
  <si>
    <t>High Range</t>
  </si>
  <si>
    <t>Retail Events impact estimate</t>
  </si>
  <si>
    <t>Queuing impact estimate</t>
  </si>
  <si>
    <t>Personalized shopping impact estimate</t>
  </si>
  <si>
    <t>Total</t>
  </si>
  <si>
    <t>low range</t>
  </si>
  <si>
    <t>high range</t>
  </si>
  <si>
    <t>Cost Estimate FY26</t>
  </si>
  <si>
    <t>Impact Estimate (annual)</t>
  </si>
  <si>
    <t>ROI</t>
  </si>
  <si>
    <t>8x</t>
  </si>
  <si>
    <t>11x</t>
  </si>
  <si>
    <t>Consumers who attend events are more likely to buy. Events influence future purchases.</t>
  </si>
  <si>
    <t>According to a best practice study by EventTrack, 91% of retail consumers say that, "Participating in brands’ events and experiences makes them more inclined to purchase."</t>
  </si>
  <si>
    <t>By leveraging event technology, we believe we can increase the number of monthly run club participants.</t>
  </si>
  <si>
    <t>RUN CLUB</t>
  </si>
  <si>
    <t>30 person run club (we currently have 15 run club attendees on average, and we think we can increase attendance by 15)</t>
  </si>
  <si>
    <t>3 events per month = potential for 90 people (assumes weekly run clubs with some wiggle room if an event gets cancelled)</t>
  </si>
  <si>
    <t>50% attendance rate = 45 people per month</t>
  </si>
  <si>
    <t>Assume 10% of run club attendees will make a purchase (4-5 people/month - assumes slightly higher conv rate than the 8.5% in Flash report, since attendees are more qualified &amp; are invested in the brand).</t>
  </si>
  <si>
    <t>10% Conv for 45 run club attendees per month</t>
  </si>
  <si>
    <t>4.5 people/month x $158 ATV</t>
  </si>
  <si>
    <t>per store per month</t>
  </si>
  <si>
    <t>assumes 6 stores, pilot test initially starting in NA (assumes half of HOKA Brand stores have run clubs)</t>
  </si>
  <si>
    <t>Low estimate</t>
  </si>
  <si>
    <t>Annual value, 6 stores (NA)</t>
  </si>
  <si>
    <t>NA HOKA</t>
  </si>
  <si>
    <t>6 stores</t>
  </si>
  <si>
    <t>EMEA HOKA</t>
  </si>
  <si>
    <t>Assumes 3 HOKA Brand stores have run clubs in year 1</t>
  </si>
  <si>
    <t>High estimate</t>
  </si>
  <si>
    <t>Annual value (EMEA &amp; NA)</t>
  </si>
  <si>
    <t>Key Assumptions for Value Estimation (NA Outlets)</t>
  </si>
  <si>
    <t xml:space="preserve">Peak days/year </t>
  </si>
  <si>
    <t>Based on historical data (9 weeks). Includes Fri/Sat/Sun (starting 10/3), plus full week of Christmas starting 12/24.</t>
  </si>
  <si>
    <t>Consumers lost/day (High traffic outlets)</t>
  </si>
  <si>
    <t>Estimate based on Citadel data</t>
  </si>
  <si>
    <t>Consumers lost/day (Lower traffic outlets)</t>
  </si>
  <si>
    <t xml:space="preserve">Assumes 50% of Citadel </t>
  </si>
  <si>
    <t>Outlet stores</t>
  </si>
  <si>
    <t>Assumes 50% of NA outlets implement tech in FY26. For reference, there are 43 NA outlets (w/ 3 excluded for low $)</t>
  </si>
  <si>
    <t>Lower traffic Outlets</t>
  </si>
  <si>
    <t>High traffic Outlets (e.g., Citadel)</t>
  </si>
  <si>
    <t>Foot traffic: There are 29 stores over 1k/day people. Top 8 stores had 100k+ traffic in Nov/Dec.</t>
  </si>
  <si>
    <t>Conversion rate %</t>
  </si>
  <si>
    <t>From Flash report for top 20 traffic stores during Nov/Dec for UGG Outlet</t>
  </si>
  <si>
    <t>ATV</t>
  </si>
  <si>
    <t>Lost sales/day from consumers who left due to long lines (per outlet)</t>
  </si>
  <si>
    <t>Lost sales/day from long lines (per outlet)</t>
  </si>
  <si>
    <t>Lower traffic outlets</t>
  </si>
  <si>
    <t>Lost sales/day - Total for 12 low traffic outlets</t>
  </si>
  <si>
    <t>High traffic outlets (e.g., Citadel)</t>
  </si>
  <si>
    <t>Lost sales/day - Total for 8 high traffic outlets</t>
  </si>
  <si>
    <t>Lost sales - Lower traffic outlets - for 30 Peak days</t>
  </si>
  <si>
    <t>Lost sales - Higher traffic outlets - for 30 Peak days</t>
  </si>
  <si>
    <t>Total (High Estimate)</t>
  </si>
  <si>
    <t>From Flash report for top 20 traffic stores during Nov/Dec</t>
  </si>
  <si>
    <t>Total (Low Estimate)</t>
  </si>
  <si>
    <t>Personalized shopping appointments at Global Flagships (HOKA &amp; UGG)</t>
  </si>
  <si>
    <t>HOKA Flagships</t>
  </si>
  <si>
    <t>Assumes HOKA 5th Ave</t>
  </si>
  <si>
    <t>UGG Flagships</t>
  </si>
  <si>
    <t>Assumes 5th Ave, Harajuku and Knightsbridge</t>
  </si>
  <si>
    <t>Loyalty ATV:</t>
  </si>
  <si>
    <t>Per customer capture report; Loyalty ATV used because consumers making appts are more invested in completing a multiple item purchase.</t>
  </si>
  <si>
    <t>HOKA Conv %</t>
  </si>
  <si>
    <t>per Flash report per full FY25</t>
  </si>
  <si>
    <t>UGG Conv %</t>
  </si>
  <si>
    <t>7 appts/week = 28 per mo</t>
  </si>
  <si>
    <t>appointments per mo</t>
  </si>
  <si>
    <t>(HOKA) Appts that convert to TRX</t>
  </si>
  <si>
    <t>per month for 1 flagship store</t>
  </si>
  <si>
    <t>(UGG) Appts that convert to TRX</t>
  </si>
  <si>
    <t>per month for 3 flagship stores</t>
  </si>
  <si>
    <t>(HOKA) $ per month</t>
  </si>
  <si>
    <t>assumes higher ATV for qualified consumer (Loyalty avg spend)</t>
  </si>
  <si>
    <t>(UGG) $ per month</t>
  </si>
  <si>
    <t>(UGG) $ annualized</t>
  </si>
  <si>
    <t>(HOKA) $ annualized</t>
  </si>
  <si>
    <t>(UGG) Assume 7 appts/week per flagship store (we don't have any historical data as a starting point, but this seems conservative)</t>
  </si>
  <si>
    <t>(HOKA) Assume 7 appts/week initially in HOKA 5th Ave flagship</t>
  </si>
  <si>
    <t>Retail Events &amp; Personalized shopping appointments impact Conversion</t>
  </si>
  <si>
    <t>Conversion rate - 0.10 basis points</t>
  </si>
  <si>
    <t>HOKA TY Net Sales (NA)</t>
  </si>
  <si>
    <t>UGG TY Net Sales (NA)</t>
  </si>
  <si>
    <t>Cost Estimate: Vendor cost to unlock Queuing, Retail Event/appointment capabilities</t>
  </si>
  <si>
    <t>FY26 Cost Estimate</t>
  </si>
  <si>
    <t>Q1,26</t>
  </si>
  <si>
    <t>Q2,26</t>
  </si>
  <si>
    <t>Q3,26</t>
  </si>
  <si>
    <t>Q4,26</t>
  </si>
  <si>
    <t>Total FY26</t>
  </si>
  <si>
    <t>Implementation</t>
  </si>
  <si>
    <t>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</si>
</sst>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_([$$-409]* #,##0_);_([$$-409]* \(#,##0\);_([$$-409]* &quot;-&quot;??_);_(@_)"/>
    <numFmt numFmtId="166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165" fontId="0" fillId="0" borderId="0" xfId="0" applyNumberFormat="1"/>
    <xf numFmtId="6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  <xf numFmtId="165" fontId="1" fillId="2" borderId="0" xfId="0" applyNumberFormat="1" applyFont="1" applyFill="1"/>
    <xf numFmtId="0" fontId="1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1" xfId="0" applyNumberFormat="1" applyBorder="1"/>
    <xf numFmtId="6" fontId="1" fillId="2" borderId="0" xfId="0" applyNumberFormat="1" applyFont="1" applyFill="1"/>
    <xf numFmtId="0" fontId="1" fillId="4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6" fontId="1" fillId="2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6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5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4" borderId="0" xfId="0" applyNumberFormat="1" applyFont="1" applyFill="1"/>
    <xf numFmtId="0" fontId="0" fillId="0" borderId="10" xfId="0" applyBorder="1" applyAlignment="1">
      <alignment horizontal="center"/>
    </xf>
    <xf numFmtId="6" fontId="0" fillId="0" borderId="10" xfId="0" applyNumberFormat="1" applyBorder="1" applyAlignment="1">
      <alignment horizontal="center"/>
    </xf>
    <xf numFmtId="6" fontId="0" fillId="0" borderId="10" xfId="0" applyNumberFormat="1" applyBorder="1"/>
    <xf numFmtId="2" fontId="1" fillId="0" borderId="9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9" fontId="0" fillId="5" borderId="0" xfId="0" applyNumberFormat="1" applyFill="1" applyAlignment="1">
      <alignment horizontal="center"/>
    </xf>
    <xf numFmtId="6" fontId="2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1FF9-8197-4F0B-A3D2-EC01059955A2}">
  <dimension ref="A2:D12"/>
  <sheetViews>
    <sheetView tabSelected="1" workbookViewId="0">
      <selection activeCell="F10" sqref="F10"/>
    </sheetView>
  </sheetViews>
  <sheetFormatPr defaultRowHeight="14.4" x14ac:dyDescent="0.3"/>
  <cols>
    <col min="1" max="1" width="34.44140625" bestFit="1" customWidth="1"/>
    <col min="2" max="2" width="10.5546875" bestFit="1" customWidth="1"/>
    <col min="3" max="3" width="10.88671875" customWidth="1"/>
  </cols>
  <sheetData>
    <row r="2" spans="1:4" x14ac:dyDescent="0.3">
      <c r="A2" s="15" t="s">
        <v>0</v>
      </c>
      <c r="B2" s="15" t="s">
        <v>1</v>
      </c>
      <c r="C2" s="15" t="s">
        <v>2</v>
      </c>
    </row>
    <row r="3" spans="1:4" x14ac:dyDescent="0.3">
      <c r="A3" s="1" t="s">
        <v>3</v>
      </c>
      <c r="B3" s="43">
        <f>'Retail Events (Run Club)'!D14</f>
        <v>51192</v>
      </c>
      <c r="C3" s="43">
        <f>'Retail Events (Run Club)'!D20</f>
        <v>76788</v>
      </c>
    </row>
    <row r="4" spans="1:4" x14ac:dyDescent="0.3">
      <c r="A4" s="1" t="s">
        <v>4</v>
      </c>
      <c r="B4" s="50">
        <v>300000</v>
      </c>
      <c r="C4" s="50">
        <v>400000</v>
      </c>
    </row>
    <row r="5" spans="1:4" ht="14.4" customHeight="1" x14ac:dyDescent="0.3">
      <c r="A5" s="1" t="s">
        <v>5</v>
      </c>
      <c r="B5" s="51">
        <f>'Personalized shopping appts'!D17</f>
        <v>46097.856000000007</v>
      </c>
      <c r="C5" s="51"/>
    </row>
    <row r="6" spans="1:4" x14ac:dyDescent="0.3">
      <c r="A6" s="20" t="s">
        <v>6</v>
      </c>
      <c r="B6" s="35">
        <f>SUM(B3,B4,46098)</f>
        <v>397290</v>
      </c>
      <c r="C6" s="35">
        <f>SUM(C3,C4,46098)</f>
        <v>522886</v>
      </c>
      <c r="D6" s="1"/>
    </row>
    <row r="9" spans="1:4" x14ac:dyDescent="0.3">
      <c r="B9" s="1" t="s">
        <v>7</v>
      </c>
      <c r="C9" s="1" t="s">
        <v>8</v>
      </c>
    </row>
    <row r="10" spans="1:4" x14ac:dyDescent="0.3">
      <c r="A10" s="21" t="s">
        <v>9</v>
      </c>
      <c r="B10" s="41">
        <f>'Cost Estimate'!F7</f>
        <v>46000</v>
      </c>
      <c r="C10" s="42">
        <f>'Cost Estimate'!F7</f>
        <v>46000</v>
      </c>
    </row>
    <row r="11" spans="1:4" x14ac:dyDescent="0.3">
      <c r="A11" s="49" t="s">
        <v>10</v>
      </c>
      <c r="B11" s="43">
        <f>B6</f>
        <v>397290</v>
      </c>
      <c r="C11" s="44">
        <f>C6</f>
        <v>522886</v>
      </c>
    </row>
    <row r="12" spans="1:4" x14ac:dyDescent="0.3">
      <c r="A12" s="22" t="s">
        <v>11</v>
      </c>
      <c r="B12" s="39" t="s">
        <v>12</v>
      </c>
      <c r="C12" s="40" t="s">
        <v>13</v>
      </c>
    </row>
  </sheetData>
  <mergeCells count="1"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D933-E810-4CE9-BC72-DF7DF1E3CF69}">
  <dimension ref="A1:H20"/>
  <sheetViews>
    <sheetView workbookViewId="0">
      <selection activeCell="E25" sqref="E25"/>
    </sheetView>
  </sheetViews>
  <sheetFormatPr defaultRowHeight="14.4" x14ac:dyDescent="0.3"/>
  <cols>
    <col min="1" max="1" width="10.5546875" customWidth="1"/>
    <col min="3" max="3" width="13.109375" customWidth="1"/>
    <col min="4" max="4" width="11.5546875" customWidth="1"/>
    <col min="5" max="5" width="11.33203125" style="8" customWidth="1"/>
    <col min="9" max="9" width="10.44140625" customWidth="1"/>
  </cols>
  <sheetData>
    <row r="1" spans="1:8" x14ac:dyDescent="0.3">
      <c r="A1" t="s">
        <v>14</v>
      </c>
    </row>
    <row r="2" spans="1:8" x14ac:dyDescent="0.3">
      <c r="A2" t="s">
        <v>15</v>
      </c>
    </row>
    <row r="3" spans="1:8" x14ac:dyDescent="0.3">
      <c r="A3" s="3" t="s">
        <v>16</v>
      </c>
    </row>
    <row r="4" spans="1:8" x14ac:dyDescent="0.3">
      <c r="B4" s="3"/>
      <c r="C4" s="3"/>
      <c r="D4" s="3"/>
      <c r="E4" s="12"/>
      <c r="F4" s="3"/>
      <c r="G4" s="3"/>
      <c r="H4" s="3"/>
    </row>
    <row r="6" spans="1:8" x14ac:dyDescent="0.3">
      <c r="A6" s="4" t="s">
        <v>17</v>
      </c>
    </row>
    <row r="7" spans="1:8" x14ac:dyDescent="0.3">
      <c r="A7" t="s">
        <v>18</v>
      </c>
    </row>
    <row r="8" spans="1:8" x14ac:dyDescent="0.3">
      <c r="A8" t="s">
        <v>19</v>
      </c>
    </row>
    <row r="9" spans="1:8" x14ac:dyDescent="0.3">
      <c r="A9" t="s">
        <v>20</v>
      </c>
    </row>
    <row r="10" spans="1:8" x14ac:dyDescent="0.3">
      <c r="A10" t="s">
        <v>21</v>
      </c>
    </row>
    <row r="11" spans="1:8" x14ac:dyDescent="0.3">
      <c r="A11" t="s">
        <v>22</v>
      </c>
      <c r="E11" s="1">
        <f>45*10%</f>
        <v>4.5</v>
      </c>
    </row>
    <row r="12" spans="1:8" x14ac:dyDescent="0.3">
      <c r="A12" s="3" t="s">
        <v>23</v>
      </c>
      <c r="B12" s="3"/>
      <c r="C12" s="3"/>
      <c r="D12" s="3">
        <f>158*E11</f>
        <v>711</v>
      </c>
      <c r="E12" s="8" t="s">
        <v>24</v>
      </c>
    </row>
    <row r="13" spans="1:8" x14ac:dyDescent="0.3">
      <c r="D13" s="3">
        <f>D12*6</f>
        <v>4266</v>
      </c>
      <c r="E13" s="8" t="s">
        <v>25</v>
      </c>
    </row>
    <row r="14" spans="1:8" x14ac:dyDescent="0.3">
      <c r="C14" s="3" t="s">
        <v>26</v>
      </c>
      <c r="D14" s="14">
        <f>D13*12</f>
        <v>51192</v>
      </c>
      <c r="E14" s="8" t="s">
        <v>27</v>
      </c>
    </row>
    <row r="18" spans="3:6" x14ac:dyDescent="0.3">
      <c r="D18" s="11">
        <f>D14</f>
        <v>51192</v>
      </c>
      <c r="E18" s="8" t="s">
        <v>28</v>
      </c>
      <c r="F18" t="s">
        <v>29</v>
      </c>
    </row>
    <row r="19" spans="3:6" x14ac:dyDescent="0.3">
      <c r="D19">
        <f>(D12*3)*12</f>
        <v>25596</v>
      </c>
      <c r="E19" s="8" t="s">
        <v>30</v>
      </c>
      <c r="F19" t="s">
        <v>31</v>
      </c>
    </row>
    <row r="20" spans="3:6" x14ac:dyDescent="0.3">
      <c r="C20" s="3" t="s">
        <v>32</v>
      </c>
      <c r="D20" s="14">
        <f>SUM(D18,D19)</f>
        <v>76788</v>
      </c>
      <c r="E20" s="8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DB55-AAD6-4123-B9D9-F7A0B49858AE}">
  <dimension ref="A1:C44"/>
  <sheetViews>
    <sheetView workbookViewId="0">
      <selection activeCell="B47" sqref="B47"/>
    </sheetView>
  </sheetViews>
  <sheetFormatPr defaultRowHeight="14.4" x14ac:dyDescent="0.3"/>
  <cols>
    <col min="1" max="1" width="37.109375" customWidth="1"/>
    <col min="2" max="2" width="11.44140625" style="1" bestFit="1" customWidth="1"/>
    <col min="3" max="3" width="100.44140625" style="1" customWidth="1"/>
  </cols>
  <sheetData>
    <row r="1" spans="1:3" x14ac:dyDescent="0.3">
      <c r="A1" s="3" t="s">
        <v>34</v>
      </c>
    </row>
    <row r="3" spans="1:3" x14ac:dyDescent="0.3">
      <c r="A3" s="24" t="s">
        <v>35</v>
      </c>
      <c r="B3" s="25">
        <v>30</v>
      </c>
      <c r="C3" s="26" t="s">
        <v>36</v>
      </c>
    </row>
    <row r="4" spans="1:3" x14ac:dyDescent="0.3">
      <c r="A4" s="27" t="s">
        <v>37</v>
      </c>
      <c r="B4" s="1">
        <v>40</v>
      </c>
      <c r="C4" s="28" t="s">
        <v>38</v>
      </c>
    </row>
    <row r="5" spans="1:3" x14ac:dyDescent="0.3">
      <c r="A5" s="27" t="s">
        <v>39</v>
      </c>
      <c r="B5" s="1">
        <v>20</v>
      </c>
      <c r="C5" s="28" t="s">
        <v>40</v>
      </c>
    </row>
    <row r="6" spans="1:3" x14ac:dyDescent="0.3">
      <c r="A6" s="27" t="s">
        <v>41</v>
      </c>
      <c r="B6" s="1">
        <v>20</v>
      </c>
      <c r="C6" s="28" t="s">
        <v>42</v>
      </c>
    </row>
    <row r="7" spans="1:3" x14ac:dyDescent="0.3">
      <c r="A7" s="27" t="s">
        <v>43</v>
      </c>
      <c r="B7" s="1">
        <v>12</v>
      </c>
      <c r="C7" s="28"/>
    </row>
    <row r="8" spans="1:3" x14ac:dyDescent="0.3">
      <c r="A8" s="27" t="s">
        <v>44</v>
      </c>
      <c r="B8" s="1">
        <v>8</v>
      </c>
      <c r="C8" s="28" t="s">
        <v>45</v>
      </c>
    </row>
    <row r="9" spans="1:3" x14ac:dyDescent="0.3">
      <c r="A9" s="27" t="s">
        <v>46</v>
      </c>
      <c r="B9" s="47">
        <v>0.22</v>
      </c>
      <c r="C9" s="28" t="s">
        <v>47</v>
      </c>
    </row>
    <row r="10" spans="1:3" x14ac:dyDescent="0.3">
      <c r="A10" s="27" t="s">
        <v>48</v>
      </c>
      <c r="B10" s="6">
        <v>116</v>
      </c>
      <c r="C10" s="28" t="s">
        <v>47</v>
      </c>
    </row>
    <row r="11" spans="1:3" x14ac:dyDescent="0.3">
      <c r="A11" s="29"/>
      <c r="B11" s="6"/>
      <c r="C11" s="28"/>
    </row>
    <row r="12" spans="1:3" x14ac:dyDescent="0.3">
      <c r="A12" s="29"/>
      <c r="B12" s="6"/>
      <c r="C12" s="28"/>
    </row>
    <row r="13" spans="1:3" x14ac:dyDescent="0.3">
      <c r="A13" s="27" t="s">
        <v>43</v>
      </c>
      <c r="B13" s="6">
        <f>(B5*B9*B10)</f>
        <v>510.40000000000003</v>
      </c>
      <c r="C13" s="28" t="s">
        <v>49</v>
      </c>
    </row>
    <row r="14" spans="1:3" x14ac:dyDescent="0.3">
      <c r="A14" s="27" t="s">
        <v>44</v>
      </c>
      <c r="B14" s="6">
        <f>(B4*B9*B10)</f>
        <v>1020.8000000000001</v>
      </c>
      <c r="C14" s="28" t="s">
        <v>50</v>
      </c>
    </row>
    <row r="15" spans="1:3" x14ac:dyDescent="0.3">
      <c r="A15" s="29"/>
      <c r="C15" s="28"/>
    </row>
    <row r="16" spans="1:3" x14ac:dyDescent="0.3">
      <c r="A16" s="27" t="s">
        <v>51</v>
      </c>
      <c r="B16" s="6">
        <f>B7*B13</f>
        <v>6124.8</v>
      </c>
      <c r="C16" s="28" t="s">
        <v>52</v>
      </c>
    </row>
    <row r="17" spans="1:3" x14ac:dyDescent="0.3">
      <c r="A17" s="27" t="s">
        <v>53</v>
      </c>
      <c r="B17" s="6">
        <f>B8*B14</f>
        <v>8166.4000000000005</v>
      </c>
      <c r="C17" s="28" t="s">
        <v>54</v>
      </c>
    </row>
    <row r="18" spans="1:3" x14ac:dyDescent="0.3">
      <c r="A18" s="27"/>
      <c r="B18" s="6"/>
      <c r="C18" s="28"/>
    </row>
    <row r="19" spans="1:3" x14ac:dyDescent="0.3">
      <c r="A19" s="29"/>
      <c r="B19" s="6">
        <f>B16*B3</f>
        <v>183744</v>
      </c>
      <c r="C19" s="28" t="s">
        <v>55</v>
      </c>
    </row>
    <row r="20" spans="1:3" x14ac:dyDescent="0.3">
      <c r="A20" s="30"/>
      <c r="B20" s="31">
        <f>B17*B3</f>
        <v>244992.00000000003</v>
      </c>
      <c r="C20" s="32" t="s">
        <v>56</v>
      </c>
    </row>
    <row r="22" spans="1:3" x14ac:dyDescent="0.3">
      <c r="A22" s="4" t="s">
        <v>57</v>
      </c>
      <c r="B22" s="23">
        <f>SUM(B19,B20)</f>
        <v>428736</v>
      </c>
      <c r="C22" s="33"/>
    </row>
    <row r="23" spans="1:3" x14ac:dyDescent="0.3">
      <c r="B23" s="6"/>
    </row>
    <row r="24" spans="1:3" x14ac:dyDescent="0.3">
      <c r="A24" s="1"/>
      <c r="B24" s="45"/>
    </row>
    <row r="25" spans="1:3" x14ac:dyDescent="0.3">
      <c r="A25" s="24" t="s">
        <v>35</v>
      </c>
      <c r="B25" s="25">
        <v>30</v>
      </c>
      <c r="C25" s="26" t="s">
        <v>36</v>
      </c>
    </row>
    <row r="26" spans="1:3" x14ac:dyDescent="0.3">
      <c r="A26" s="27" t="s">
        <v>37</v>
      </c>
      <c r="B26" s="1">
        <v>30</v>
      </c>
      <c r="C26" s="28" t="s">
        <v>38</v>
      </c>
    </row>
    <row r="27" spans="1:3" x14ac:dyDescent="0.3">
      <c r="A27" s="27" t="s">
        <v>39</v>
      </c>
      <c r="B27" s="1">
        <v>15</v>
      </c>
      <c r="C27" s="28" t="s">
        <v>40</v>
      </c>
    </row>
    <row r="28" spans="1:3" x14ac:dyDescent="0.3">
      <c r="A28" s="27" t="s">
        <v>41</v>
      </c>
      <c r="B28" s="1">
        <v>20</v>
      </c>
      <c r="C28" s="28" t="s">
        <v>42</v>
      </c>
    </row>
    <row r="29" spans="1:3" x14ac:dyDescent="0.3">
      <c r="A29" s="27" t="s">
        <v>43</v>
      </c>
      <c r="B29" s="1">
        <v>12</v>
      </c>
      <c r="C29" s="28"/>
    </row>
    <row r="30" spans="1:3" x14ac:dyDescent="0.3">
      <c r="A30" s="27" t="s">
        <v>44</v>
      </c>
      <c r="B30" s="1">
        <v>8</v>
      </c>
      <c r="C30" s="28" t="s">
        <v>45</v>
      </c>
    </row>
    <row r="31" spans="1:3" x14ac:dyDescent="0.3">
      <c r="A31" s="27" t="s">
        <v>46</v>
      </c>
      <c r="B31" s="47">
        <v>0.22</v>
      </c>
      <c r="C31" s="28" t="s">
        <v>58</v>
      </c>
    </row>
    <row r="32" spans="1:3" x14ac:dyDescent="0.3">
      <c r="A32" s="27" t="s">
        <v>48</v>
      </c>
      <c r="B32" s="6">
        <v>116</v>
      </c>
      <c r="C32" s="28" t="s">
        <v>58</v>
      </c>
    </row>
    <row r="33" spans="1:3" x14ac:dyDescent="0.3">
      <c r="A33" s="29"/>
      <c r="B33" s="6"/>
      <c r="C33" s="28"/>
    </row>
    <row r="34" spans="1:3" x14ac:dyDescent="0.3">
      <c r="A34" s="29"/>
      <c r="B34" s="6"/>
      <c r="C34" s="28"/>
    </row>
    <row r="35" spans="1:3" x14ac:dyDescent="0.3">
      <c r="A35" s="27" t="s">
        <v>43</v>
      </c>
      <c r="B35" s="6">
        <f>(B27*B31*B32)</f>
        <v>382.79999999999995</v>
      </c>
      <c r="C35" s="28" t="s">
        <v>49</v>
      </c>
    </row>
    <row r="36" spans="1:3" x14ac:dyDescent="0.3">
      <c r="A36" s="27" t="s">
        <v>44</v>
      </c>
      <c r="B36" s="6">
        <f>(B26*B31*B32)</f>
        <v>765.59999999999991</v>
      </c>
      <c r="C36" s="28" t="s">
        <v>50</v>
      </c>
    </row>
    <row r="37" spans="1:3" x14ac:dyDescent="0.3">
      <c r="A37" s="29"/>
      <c r="C37" s="28"/>
    </row>
    <row r="38" spans="1:3" x14ac:dyDescent="0.3">
      <c r="A38" s="27" t="s">
        <v>51</v>
      </c>
      <c r="B38" s="6">
        <f>B29*B35</f>
        <v>4593.5999999999995</v>
      </c>
      <c r="C38" s="28" t="s">
        <v>52</v>
      </c>
    </row>
    <row r="39" spans="1:3" x14ac:dyDescent="0.3">
      <c r="A39" s="27" t="s">
        <v>53</v>
      </c>
      <c r="B39" s="6">
        <f>B30*B36</f>
        <v>6124.7999999999993</v>
      </c>
      <c r="C39" s="28" t="s">
        <v>54</v>
      </c>
    </row>
    <row r="40" spans="1:3" x14ac:dyDescent="0.3">
      <c r="A40" s="27"/>
      <c r="B40" s="6"/>
      <c r="C40" s="28"/>
    </row>
    <row r="41" spans="1:3" x14ac:dyDescent="0.3">
      <c r="A41" s="29"/>
      <c r="B41" s="6">
        <f>B38*B25</f>
        <v>137807.99999999997</v>
      </c>
      <c r="C41" s="28" t="s">
        <v>55</v>
      </c>
    </row>
    <row r="42" spans="1:3" x14ac:dyDescent="0.3">
      <c r="A42" s="30"/>
      <c r="B42" s="31">
        <f>B39*B25</f>
        <v>183743.99999999997</v>
      </c>
      <c r="C42" s="32" t="s">
        <v>56</v>
      </c>
    </row>
    <row r="44" spans="1:3" x14ac:dyDescent="0.3">
      <c r="A44" s="4" t="s">
        <v>59</v>
      </c>
      <c r="B44" s="23">
        <f>SUM(B41,B42)</f>
        <v>321551.99999999994</v>
      </c>
      <c r="C4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1F83-D0BF-4998-84AB-B3A977FF2986}">
  <dimension ref="A1:E24"/>
  <sheetViews>
    <sheetView workbookViewId="0">
      <selection activeCell="D27" sqref="D27"/>
    </sheetView>
  </sheetViews>
  <sheetFormatPr defaultRowHeight="14.4" x14ac:dyDescent="0.3"/>
  <cols>
    <col min="1" max="1" width="14" style="1" customWidth="1"/>
    <col min="3" max="3" width="8.88671875" style="1"/>
    <col min="4" max="4" width="14.6640625" style="1" customWidth="1"/>
    <col min="5" max="5" width="102.88671875" customWidth="1"/>
  </cols>
  <sheetData>
    <row r="1" spans="1:5" x14ac:dyDescent="0.3">
      <c r="A1" s="9" t="s">
        <v>60</v>
      </c>
      <c r="B1" s="3"/>
      <c r="C1" s="2"/>
      <c r="D1" s="2"/>
      <c r="E1" s="3"/>
    </row>
    <row r="3" spans="1:5" x14ac:dyDescent="0.3">
      <c r="A3" s="1" t="s">
        <v>61</v>
      </c>
      <c r="C3" s="1">
        <v>1</v>
      </c>
      <c r="D3" s="8" t="s">
        <v>62</v>
      </c>
    </row>
    <row r="4" spans="1:5" x14ac:dyDescent="0.3">
      <c r="A4" s="1" t="s">
        <v>63</v>
      </c>
      <c r="C4" s="1">
        <v>3</v>
      </c>
      <c r="D4" s="8" t="s">
        <v>64</v>
      </c>
    </row>
    <row r="5" spans="1:5" x14ac:dyDescent="0.3">
      <c r="A5" s="1" t="s">
        <v>65</v>
      </c>
      <c r="C5" s="6">
        <v>333</v>
      </c>
      <c r="D5" s="8" t="s">
        <v>66</v>
      </c>
    </row>
    <row r="6" spans="1:5" x14ac:dyDescent="0.3">
      <c r="A6" s="1" t="s">
        <v>67</v>
      </c>
      <c r="C6" s="7">
        <v>8.5000000000000006E-2</v>
      </c>
      <c r="D6" s="8" t="s">
        <v>68</v>
      </c>
    </row>
    <row r="7" spans="1:5" x14ac:dyDescent="0.3">
      <c r="A7" s="1" t="s">
        <v>69</v>
      </c>
      <c r="C7" s="46">
        <v>0.109</v>
      </c>
      <c r="D7" s="8" t="s">
        <v>68</v>
      </c>
    </row>
    <row r="9" spans="1:5" x14ac:dyDescent="0.3">
      <c r="A9" s="8" t="s">
        <v>70</v>
      </c>
      <c r="D9" s="1">
        <v>28</v>
      </c>
      <c r="E9" t="s">
        <v>71</v>
      </c>
    </row>
    <row r="10" spans="1:5" x14ac:dyDescent="0.3">
      <c r="A10" s="8" t="s">
        <v>72</v>
      </c>
      <c r="D10" s="45">
        <f>D9*C6</f>
        <v>2.3800000000000003</v>
      </c>
      <c r="E10" t="s">
        <v>73</v>
      </c>
    </row>
    <row r="11" spans="1:5" x14ac:dyDescent="0.3">
      <c r="A11" s="8" t="s">
        <v>74</v>
      </c>
      <c r="D11" s="45">
        <f>(D9*C7)*3</f>
        <v>9.1560000000000006</v>
      </c>
      <c r="E11" t="s">
        <v>75</v>
      </c>
    </row>
    <row r="12" spans="1:5" x14ac:dyDescent="0.3">
      <c r="A12" s="8" t="s">
        <v>76</v>
      </c>
      <c r="D12" s="43">
        <f>D10*C5</f>
        <v>792.54000000000008</v>
      </c>
      <c r="E12" t="s">
        <v>77</v>
      </c>
    </row>
    <row r="13" spans="1:5" ht="18.75" customHeight="1" x14ac:dyDescent="0.3">
      <c r="A13" s="8" t="s">
        <v>78</v>
      </c>
      <c r="D13" s="43">
        <f>D11*C5</f>
        <v>3048.9480000000003</v>
      </c>
      <c r="E13" t="s">
        <v>77</v>
      </c>
    </row>
    <row r="14" spans="1:5" x14ac:dyDescent="0.3">
      <c r="A14" s="8" t="s">
        <v>79</v>
      </c>
      <c r="D14" s="43">
        <f>D12*12</f>
        <v>9510.4800000000014</v>
      </c>
    </row>
    <row r="15" spans="1:5" x14ac:dyDescent="0.3">
      <c r="A15" s="8" t="s">
        <v>80</v>
      </c>
      <c r="D15" s="43">
        <f>D13*12</f>
        <v>36587.376000000004</v>
      </c>
    </row>
    <row r="16" spans="1:5" x14ac:dyDescent="0.3">
      <c r="D16" s="10"/>
    </row>
    <row r="17" spans="1:4" x14ac:dyDescent="0.3">
      <c r="A17" s="4" t="s">
        <v>6</v>
      </c>
      <c r="B17" s="5"/>
      <c r="C17" s="4"/>
      <c r="D17" s="34">
        <f>SUM(D14,D15)</f>
        <v>46097.856000000007</v>
      </c>
    </row>
    <row r="19" spans="1:4" x14ac:dyDescent="0.3">
      <c r="A19" s="8" t="s">
        <v>81</v>
      </c>
    </row>
    <row r="20" spans="1:4" x14ac:dyDescent="0.3">
      <c r="A20" s="8" t="s">
        <v>82</v>
      </c>
    </row>
    <row r="22" spans="1:4" x14ac:dyDescent="0.3">
      <c r="A22" s="13"/>
    </row>
    <row r="23" spans="1:4" x14ac:dyDescent="0.3">
      <c r="A23" s="6"/>
    </row>
    <row r="24" spans="1:4" x14ac:dyDescent="0.3">
      <c r="A24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77E69-D4B9-4A3D-84A4-7ECC1484DBA8}">
  <dimension ref="A1:C9"/>
  <sheetViews>
    <sheetView workbookViewId="0">
      <selection activeCell="B21" sqref="B21"/>
    </sheetView>
  </sheetViews>
  <sheetFormatPr defaultRowHeight="14.4" x14ac:dyDescent="0.3"/>
  <cols>
    <col min="1" max="1" width="36.5546875" bestFit="1" customWidth="1"/>
    <col min="2" max="2" width="16.44140625" bestFit="1" customWidth="1"/>
    <col min="3" max="3" width="11.6640625" customWidth="1"/>
  </cols>
  <sheetData>
    <row r="1" spans="1:3" x14ac:dyDescent="0.3">
      <c r="A1" s="3" t="s">
        <v>83</v>
      </c>
    </row>
    <row r="3" spans="1:3" x14ac:dyDescent="0.3">
      <c r="A3" t="s">
        <v>84</v>
      </c>
      <c r="B3" s="3">
        <v>1E-3</v>
      </c>
    </row>
    <row r="5" spans="1:3" x14ac:dyDescent="0.3">
      <c r="A5" t="s">
        <v>85</v>
      </c>
      <c r="B5" s="11">
        <v>43480900</v>
      </c>
      <c r="C5" s="11">
        <f>B5*B3</f>
        <v>43480.9</v>
      </c>
    </row>
    <row r="6" spans="1:3" x14ac:dyDescent="0.3">
      <c r="A6" t="s">
        <v>86</v>
      </c>
      <c r="B6" s="11">
        <v>209884000</v>
      </c>
      <c r="C6" s="11">
        <f>B6*B3</f>
        <v>209884</v>
      </c>
    </row>
    <row r="9" spans="1:3" x14ac:dyDescent="0.3">
      <c r="C9" s="14">
        <f>SUM(C5,C6)</f>
        <v>253364.9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94F0E-B0B7-44B5-8AE7-ACCA94D8BF5F}">
  <dimension ref="A1:F7"/>
  <sheetViews>
    <sheetView workbookViewId="0">
      <selection activeCell="A9" sqref="A9"/>
    </sheetView>
  </sheetViews>
  <sheetFormatPr defaultRowHeight="14.4" x14ac:dyDescent="0.3"/>
  <cols>
    <col min="1" max="1" width="36.5546875" bestFit="1" customWidth="1"/>
    <col min="6" max="6" width="10.88671875" customWidth="1"/>
  </cols>
  <sheetData>
    <row r="1" spans="1:6" x14ac:dyDescent="0.3">
      <c r="A1" s="3" t="s">
        <v>87</v>
      </c>
    </row>
    <row r="4" spans="1:6" x14ac:dyDescent="0.3">
      <c r="A4" s="15" t="s">
        <v>88</v>
      </c>
      <c r="B4" s="15" t="s">
        <v>89</v>
      </c>
      <c r="C4" s="15" t="s">
        <v>90</v>
      </c>
      <c r="D4" s="15" t="s">
        <v>91</v>
      </c>
      <c r="E4" s="15" t="s">
        <v>92</v>
      </c>
      <c r="F4" s="15" t="s">
        <v>93</v>
      </c>
    </row>
    <row r="5" spans="1:6" x14ac:dyDescent="0.3">
      <c r="A5" s="36" t="s">
        <v>94</v>
      </c>
      <c r="B5" s="37">
        <v>10000</v>
      </c>
      <c r="C5" s="36"/>
      <c r="D5" s="36"/>
      <c r="E5" s="36"/>
      <c r="F5" s="38">
        <f>SUM(B5:E5)</f>
        <v>10000</v>
      </c>
    </row>
    <row r="6" spans="1:6" x14ac:dyDescent="0.3">
      <c r="A6" s="16" t="s">
        <v>95</v>
      </c>
      <c r="B6" s="17">
        <v>9000</v>
      </c>
      <c r="C6" s="17">
        <v>9000</v>
      </c>
      <c r="D6" s="17">
        <v>9000</v>
      </c>
      <c r="E6" s="17">
        <v>9000</v>
      </c>
      <c r="F6" s="18">
        <f>SUM(B6:E6)</f>
        <v>36000</v>
      </c>
    </row>
    <row r="7" spans="1:6" x14ac:dyDescent="0.3">
      <c r="A7" s="2" t="s">
        <v>6</v>
      </c>
      <c r="B7" s="6">
        <f>SUM(B5,B6)</f>
        <v>19000</v>
      </c>
      <c r="C7" s="6">
        <f t="shared" ref="C7:E7" si="0">SUM(C5,C6)</f>
        <v>9000</v>
      </c>
      <c r="D7" s="6">
        <f t="shared" si="0"/>
        <v>9000</v>
      </c>
      <c r="E7" s="6">
        <f t="shared" si="0"/>
        <v>9000</v>
      </c>
      <c r="F7" s="19">
        <f>SUM(F5:F6)</f>
        <v>46000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DFA3C40DFF784A94D52638FEB28803" ma:contentTypeVersion="15" ma:contentTypeDescription="Create a new document." ma:contentTypeScope="" ma:versionID="e3c6100551d465f92b97e062cfd2138c">
  <xsd:schema xmlns:xsd="http://www.w3.org/2001/XMLSchema" xmlns:xs="http://www.w3.org/2001/XMLSchema" xmlns:p="http://schemas.microsoft.com/office/2006/metadata/properties" xmlns:ns2="2b5650eb-7b83-49b6-ab01-6988a242c98f" xmlns:ns3="07c11192-e83a-4f57-a8cb-30024bc19b85" targetNamespace="http://schemas.microsoft.com/office/2006/metadata/properties" ma:root="true" ma:fieldsID="222de36158dfad2a7de20081b0a9c440" ns2:_="" ns3:_="">
    <xsd:import namespace="2b5650eb-7b83-49b6-ab01-6988a242c98f"/>
    <xsd:import namespace="07c11192-e83a-4f57-a8cb-30024bc19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Not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650eb-7b83-49b6-ab01-6988a242c9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3ce6f72-3591-46b8-a679-f7aec2848c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11192-e83a-4f57-a8cb-30024bc19b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2b4b0a-869f-4fb1-94b9-98adad137265}" ma:internalName="TaxCatchAll" ma:showField="CatchAllData" ma:web="07c11192-e83a-4f57-a8cb-30024bc19b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2b5650eb-7b83-49b6-ab01-6988a242c98f" xsi:nil="true"/>
    <TaxCatchAll xmlns="07c11192-e83a-4f57-a8cb-30024bc19b85" xsi:nil="true"/>
    <lcf76f155ced4ddcb4097134ff3c332f xmlns="2b5650eb-7b83-49b6-ab01-6988a242c98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450B70-3853-47BF-BF4A-869EBDBA7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650eb-7b83-49b6-ab01-6988a242c98f"/>
    <ds:schemaRef ds:uri="07c11192-e83a-4f57-a8cb-30024bc19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AF77F-CEDA-4E1E-AD18-E4F2D5D09B22}">
  <ds:schemaRefs>
    <ds:schemaRef ds:uri="http://schemas.microsoft.com/office/2006/metadata/properties"/>
    <ds:schemaRef ds:uri="http://schemas.microsoft.com/office/infopath/2007/PartnerControls"/>
    <ds:schemaRef ds:uri="2b5650eb-7b83-49b6-ab01-6988a242c98f"/>
    <ds:schemaRef ds:uri="07c11192-e83a-4f57-a8cb-30024bc19b85"/>
  </ds:schemaRefs>
</ds:datastoreItem>
</file>

<file path=customXml/itemProps3.xml><?xml version="1.0" encoding="utf-8"?>
<ds:datastoreItem xmlns:ds="http://schemas.openxmlformats.org/officeDocument/2006/customXml" ds:itemID="{635C1B45-C829-4388-8CCD-21273D795E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ROI Summary</vt:lpstr>
      <vt:lpstr>Retail Events (Run Club)</vt:lpstr>
      <vt:lpstr>Queuing</vt:lpstr>
      <vt:lpstr>Personalized shopping appts</vt:lpstr>
      <vt:lpstr>Top-down (Context - Do not use)</vt:lpstr>
      <vt:lpstr>Cost Estimate</vt:lpstr>
    </vt:vector>
  </TitlesOfParts>
  <Manager/>
  <Company>Deckers Outdoor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Malia Petersen</dc:creator>
  <cp:keywords/>
  <dc:description/>
  <cp:lastModifiedBy>Malia Petersen</cp:lastModifiedBy>
  <cp:revision/>
  <dcterms:created xsi:type="dcterms:W3CDTF">2025-04-23T21:40:16Z</dcterms:created>
  <dcterms:modified xsi:type="dcterms:W3CDTF">2025-05-02T22:28:42Z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0x01010000DFA3C40DFF784A94D52638FEB28803</vt:lpwstr>
  </property>
  <property fmtid="{D5CDD505-2E9C-101B-9397-08002B2CF9AE}" pid="3" name="MediaServiceImageTags">
    <vt:lpwstr/>
  </property>
</Properties>
</file>